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illel Chenafi Flash 2023\Disque amovible\Fichiers existants\B.chenafi uthentification\Authentification L1\"/>
    </mc:Choice>
  </mc:AlternateContent>
  <bookViews>
    <workbookView xWindow="120" yWindow="45" windowWidth="23715" windowHeight="10035"/>
  </bookViews>
  <sheets>
    <sheet name="Feuil1" sheetId="1" r:id="rId1"/>
    <sheet name="Feuil2" sheetId="2" r:id="rId2"/>
    <sheet name="Feuil3" sheetId="3" r:id="rId3"/>
  </sheets>
  <calcPr calcId="152511"/>
</workbook>
</file>

<file path=xl/calcChain.xml><?xml version="1.0" encoding="utf-8"?>
<calcChain xmlns="http://schemas.openxmlformats.org/spreadsheetml/2006/main">
  <c r="O37" i="1" l="1"/>
  <c r="T35" i="1"/>
  <c r="K35" i="1"/>
  <c r="T34" i="1"/>
  <c r="K34" i="1"/>
  <c r="T33" i="1"/>
  <c r="K33" i="1"/>
  <c r="T32" i="1"/>
  <c r="M32" i="1"/>
  <c r="N32" i="1" s="1"/>
  <c r="K32" i="1"/>
  <c r="T31" i="1"/>
  <c r="M31" i="1"/>
  <c r="K31" i="1"/>
  <c r="N31" i="1" s="1"/>
  <c r="T30" i="1"/>
  <c r="K30" i="1"/>
  <c r="T29" i="1"/>
  <c r="M29" i="1"/>
  <c r="N29" i="1" s="1"/>
  <c r="K29" i="1"/>
  <c r="T28" i="1"/>
  <c r="K28" i="1"/>
  <c r="T27" i="1"/>
  <c r="K27" i="1"/>
  <c r="T26" i="1"/>
  <c r="M26" i="1"/>
  <c r="K26" i="1"/>
  <c r="T24" i="1"/>
  <c r="K24" i="1"/>
  <c r="T23" i="1"/>
  <c r="K23" i="1"/>
  <c r="T22" i="1"/>
  <c r="K22" i="1"/>
  <c r="T21" i="1"/>
  <c r="M21" i="1"/>
  <c r="N21" i="1" s="1"/>
  <c r="K21" i="1"/>
  <c r="T20" i="1"/>
  <c r="M20" i="1"/>
  <c r="K20" i="1"/>
  <c r="N20" i="1" s="1"/>
  <c r="T19" i="1"/>
  <c r="K19" i="1"/>
  <c r="T18" i="1"/>
  <c r="M18" i="1"/>
  <c r="K18" i="1"/>
  <c r="T17" i="1"/>
  <c r="K17" i="1"/>
  <c r="T16" i="1"/>
  <c r="K16" i="1"/>
  <c r="T15" i="1"/>
  <c r="M15" i="1"/>
  <c r="K15" i="1"/>
  <c r="P26" i="1" l="1"/>
  <c r="N18" i="1"/>
  <c r="N15" i="1"/>
  <c r="N26" i="1"/>
  <c r="P15" i="1"/>
  <c r="D36" i="1" l="1"/>
</calcChain>
</file>

<file path=xl/sharedStrings.xml><?xml version="1.0" encoding="utf-8"?>
<sst xmlns="http://schemas.openxmlformats.org/spreadsheetml/2006/main" count="122" uniqueCount="81">
  <si>
    <t>REPUBLIQUE ALGERIENNE  DEMOCRATIQUE ET POPULAIRE</t>
  </si>
  <si>
    <t>MINISTERE DE L’ENSEIGNEMENT SUPERIEUR ET DE LA RECHERCHE SCIENTIFIQUE</t>
  </si>
  <si>
    <t xml:space="preserve">                    Université de Mohamed Elbachir Elibrahimi- Bordj Bou Arréridj</t>
  </si>
  <si>
    <r>
      <t xml:space="preserve">                    Faculté :</t>
    </r>
    <r>
      <rPr>
        <sz val="10"/>
        <color theme="1"/>
        <rFont val="Times New Roman"/>
        <family val="1"/>
      </rPr>
      <t xml:space="preserve"> Sciences et  Technologies</t>
    </r>
  </si>
  <si>
    <r>
      <t xml:space="preserve">                    Département :</t>
    </r>
    <r>
      <rPr>
        <sz val="10"/>
        <color theme="1"/>
        <rFont val="Times New Roman"/>
        <family val="1"/>
      </rPr>
      <t xml:space="preserve"> Sciences et Techniques   </t>
    </r>
  </si>
  <si>
    <t>RELEVE DE NOTES</t>
  </si>
  <si>
    <r>
      <t>Année Universitaire:</t>
    </r>
    <r>
      <rPr>
        <sz val="10"/>
        <color rgb="FFFF0000"/>
        <rFont val="Times New Roman"/>
        <family val="1"/>
      </rPr>
      <t/>
    </r>
  </si>
  <si>
    <t>2013/2014</t>
  </si>
  <si>
    <r>
      <t xml:space="preserve">Nom: </t>
    </r>
    <r>
      <rPr>
        <sz val="10"/>
        <color theme="1"/>
        <rFont val="Times New Roman"/>
        <family val="1"/>
      </rPr>
      <t xml:space="preserve">                                </t>
    </r>
    <r>
      <rPr>
        <b/>
        <sz val="10"/>
        <color theme="1"/>
        <rFont val="Times New Roman"/>
        <family val="1"/>
      </rPr>
      <t xml:space="preserve"> </t>
    </r>
  </si>
  <si>
    <r>
      <t xml:space="preserve">Prénom :  </t>
    </r>
    <r>
      <rPr>
        <sz val="10"/>
        <color theme="1"/>
        <rFont val="Times New Roman"/>
        <family val="1"/>
      </rPr>
      <t xml:space="preserve">              </t>
    </r>
  </si>
  <si>
    <t xml:space="preserve">Date et lieu de naissance: </t>
  </si>
  <si>
    <t xml:space="preserve">  -   ALGERIE</t>
  </si>
  <si>
    <r>
      <t>N° d’inscription:</t>
    </r>
    <r>
      <rPr>
        <sz val="10"/>
        <color theme="1"/>
        <rFont val="Times New Roman"/>
        <family val="1"/>
      </rPr>
      <t/>
    </r>
  </si>
  <si>
    <t xml:space="preserve">Année d’étude: 1ère  année     </t>
  </si>
  <si>
    <r>
      <t xml:space="preserve">Domaine : </t>
    </r>
    <r>
      <rPr>
        <sz val="10"/>
        <color theme="1"/>
        <rFont val="Times New Roman"/>
        <family val="1"/>
      </rPr>
      <t xml:space="preserve">Sciences et Technologies     </t>
    </r>
  </si>
  <si>
    <r>
      <t>Filière:</t>
    </r>
    <r>
      <rPr>
        <sz val="10"/>
        <color theme="1"/>
        <rFont val="Times New Roman"/>
        <family val="1"/>
      </rPr>
      <t xml:space="preserve">      </t>
    </r>
    <r>
      <rPr>
        <b/>
        <sz val="10"/>
        <color theme="1"/>
        <rFont val="Times New Roman"/>
        <family val="1"/>
      </rPr>
      <t xml:space="preserve"> / </t>
    </r>
    <r>
      <rPr>
        <sz val="10"/>
        <color theme="1"/>
        <rFont val="Times New Roman"/>
        <family val="1"/>
      </rPr>
      <t xml:space="preserve">         </t>
    </r>
  </si>
  <si>
    <t>Spécialité :       /</t>
  </si>
  <si>
    <t>Diplôme  préparé:   Licence  Académique</t>
  </si>
  <si>
    <r>
      <t>Année:</t>
    </r>
    <r>
      <rPr>
        <b/>
        <sz val="11"/>
        <color rgb="FFFF0000"/>
        <rFont val="Times New Roman"/>
        <family val="1"/>
      </rPr>
      <t xml:space="preserve"> L1</t>
    </r>
  </si>
  <si>
    <t>Semestres</t>
  </si>
  <si>
    <t>Unités d’Enseignement  (U.E)</t>
  </si>
  <si>
    <t>Matière(s) constitutive(s) de l’unité d’enseignement</t>
  </si>
  <si>
    <t>Résultats obtenus</t>
  </si>
  <si>
    <t>Code</t>
  </si>
  <si>
    <t>Nature</t>
  </si>
  <si>
    <t>Crédits          Requis</t>
  </si>
  <si>
    <t>Coef</t>
  </si>
  <si>
    <t>Intitulé(s)</t>
  </si>
  <si>
    <t>Coef.</t>
  </si>
  <si>
    <t>Matières</t>
  </si>
  <si>
    <t>U.E</t>
  </si>
  <si>
    <t>Semestre</t>
  </si>
  <si>
    <t>Note</t>
  </si>
  <si>
    <t>Crédits</t>
  </si>
  <si>
    <t>Session</t>
  </si>
  <si>
    <t>Semestre  1</t>
  </si>
  <si>
    <t>U.E.F</t>
  </si>
  <si>
    <t>Fondamentale</t>
  </si>
  <si>
    <t>Structure de la matière</t>
  </si>
  <si>
    <r>
      <rPr>
        <b/>
        <sz val="8"/>
        <rFont val="Times New Roman"/>
        <family val="1"/>
      </rPr>
      <t>S1</t>
    </r>
    <r>
      <rPr>
        <b/>
        <sz val="8"/>
        <color rgb="FFFF0000"/>
        <rFont val="Times New Roman"/>
        <family val="1"/>
      </rPr>
      <t xml:space="preserve"> 13/14</t>
    </r>
  </si>
  <si>
    <t>S1</t>
  </si>
  <si>
    <t xml:space="preserve">   S1</t>
  </si>
  <si>
    <t>Mathématiques 1</t>
  </si>
  <si>
    <t>Physique 1</t>
  </si>
  <si>
    <t>U.E.T</t>
  </si>
  <si>
    <t>Transversale</t>
  </si>
  <si>
    <t>Langue Française 1</t>
  </si>
  <si>
    <t>S1 13/14</t>
  </si>
  <si>
    <t>Langue Anglaise 1</t>
  </si>
  <si>
    <t>U.E.D</t>
  </si>
  <si>
    <t>Découverte</t>
  </si>
  <si>
    <t>Les métiers en sciences et technologies 1</t>
  </si>
  <si>
    <t>U.E.M</t>
  </si>
  <si>
    <t>Méthodologique</t>
  </si>
  <si>
    <t>TP  Physique 1</t>
  </si>
  <si>
    <t>TP Chimie 1</t>
  </si>
  <si>
    <t>Informatique 1</t>
  </si>
  <si>
    <t>Méthodologie de la rédaction</t>
  </si>
  <si>
    <t>Semestre  2</t>
  </si>
  <si>
    <t>Thermodynamique</t>
  </si>
  <si>
    <t>Mathématiques 2</t>
  </si>
  <si>
    <t>Physique 2</t>
  </si>
  <si>
    <t>Langue Française 2</t>
  </si>
  <si>
    <t>Langue Anglaise 2</t>
  </si>
  <si>
    <t>Les métiers en sciences et technologies 2</t>
  </si>
  <si>
    <t>TP  Physique 2</t>
  </si>
  <si>
    <t>TP Chimie 2</t>
  </si>
  <si>
    <t>Informatique 2</t>
  </si>
  <si>
    <t>Méthodologie de la présentation</t>
  </si>
  <si>
    <r>
      <t>Moyenne annuelle  L1:</t>
    </r>
    <r>
      <rPr>
        <sz val="10"/>
        <color theme="1"/>
        <rFont val="Times New Roman"/>
        <family val="1"/>
      </rPr>
      <t xml:space="preserve">                                                         </t>
    </r>
  </si>
  <si>
    <r>
      <t>Total des crédits cumulés pour l’année (S1+ S2) :</t>
    </r>
    <r>
      <rPr>
        <b/>
        <sz val="11"/>
        <color theme="1"/>
        <rFont val="Times New Roman"/>
        <family val="1"/>
      </rPr>
      <t xml:space="preserve"> 60</t>
    </r>
    <r>
      <rPr>
        <sz val="11"/>
        <color theme="1"/>
        <rFont val="Times New Roman"/>
        <family val="1"/>
      </rPr>
      <t xml:space="preserve"> </t>
    </r>
  </si>
  <si>
    <r>
      <t xml:space="preserve">Total des crédits cumulés dans le cursus: </t>
    </r>
    <r>
      <rPr>
        <b/>
        <sz val="11"/>
        <color theme="1"/>
        <rFont val="Times New Roman"/>
        <family val="1"/>
      </rPr>
      <t>60</t>
    </r>
  </si>
  <si>
    <t xml:space="preserve">Décision du jury :  </t>
  </si>
  <si>
    <t>Admis/Session1</t>
  </si>
  <si>
    <t>BBA / Le :</t>
  </si>
  <si>
    <t xml:space="preserve">Le Chef de Département  </t>
  </si>
  <si>
    <t>à  Bordj Bou Arréridj</t>
  </si>
  <si>
    <t>251/14/D011</t>
  </si>
  <si>
    <t>CHENAFI</t>
  </si>
  <si>
    <t>Billel</t>
  </si>
  <si>
    <t>…………..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</si>
</sst>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Arial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u/>
      <sz val="12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8"/>
      <color theme="1"/>
      <name val="Times New Roman"/>
      <family val="1"/>
    </font>
    <font>
      <b/>
      <sz val="9"/>
      <name val="Times New Roman"/>
      <family val="1"/>
    </font>
    <font>
      <b/>
      <sz val="9"/>
      <color theme="1"/>
      <name val="Times New Roman"/>
      <family val="1"/>
    </font>
    <font>
      <b/>
      <sz val="9"/>
      <color rgb="FF00B050"/>
      <name val="Times New Roman"/>
      <family val="1"/>
    </font>
    <font>
      <b/>
      <sz val="8"/>
      <color rgb="FF00B050"/>
      <name val="Times New Roman"/>
      <family val="1"/>
    </font>
    <font>
      <b/>
      <sz val="8"/>
      <color rgb="FFFF0000"/>
      <name val="Times New Roman"/>
      <family val="1"/>
    </font>
    <font>
      <b/>
      <sz val="8"/>
      <name val="Times New Roman"/>
      <family val="1"/>
    </font>
    <font>
      <b/>
      <sz val="9"/>
      <color rgb="FFFF0000"/>
      <name val="Times New Roman"/>
      <family val="1"/>
    </font>
    <font>
      <b/>
      <sz val="9"/>
      <color rgb="FF7030A0"/>
      <name val="Times New Roman"/>
      <family val="1"/>
    </font>
    <font>
      <b/>
      <sz val="8"/>
      <color rgb="FF7030A0"/>
      <name val="Times New Roman"/>
      <family val="1"/>
    </font>
    <font>
      <b/>
      <sz val="9"/>
      <color rgb="FF00B0F0"/>
      <name val="Times New Roman"/>
      <family val="1"/>
    </font>
    <font>
      <b/>
      <sz val="8"/>
      <color rgb="FF00B0F0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64">
    <xf numFmtId="0" fontId="0" fillId="0" borderId="0" xfId="0"/>
    <xf numFmtId="0" fontId="2" fillId="0" borderId="0" xfId="0" applyFont="1"/>
    <xf numFmtId="0" fontId="2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2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 applyProtection="1"/>
    <xf numFmtId="4" fontId="2" fillId="0" borderId="0" xfId="0" applyNumberFormat="1" applyFont="1" applyFill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4" fontId="9" fillId="0" borderId="10" xfId="0" applyNumberFormat="1" applyFont="1" applyFill="1" applyBorder="1" applyAlignment="1" applyProtection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</xf>
    <xf numFmtId="0" fontId="12" fillId="0" borderId="10" xfId="0" applyFont="1" applyBorder="1" applyAlignment="1" applyProtection="1">
      <alignment vertical="center" wrapText="1"/>
    </xf>
    <xf numFmtId="0" fontId="12" fillId="0" borderId="10" xfId="0" applyFont="1" applyBorder="1" applyAlignment="1" applyProtection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0" fontId="15" fillId="0" borderId="11" xfId="0" applyFont="1" applyFill="1" applyBorder="1" applyAlignment="1" applyProtection="1">
      <alignment horizontal="center" vertical="center" wrapText="1"/>
    </xf>
    <xf numFmtId="0" fontId="16" fillId="0" borderId="10" xfId="0" applyFont="1" applyBorder="1" applyAlignment="1" applyProtection="1">
      <alignment vertical="center" wrapText="1"/>
    </xf>
    <xf numFmtId="0" fontId="16" fillId="0" borderId="10" xfId="0" applyFont="1" applyBorder="1" applyAlignment="1" applyProtection="1">
      <alignment horizontal="center" vertical="center" wrapText="1"/>
    </xf>
    <xf numFmtId="4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 applyProtection="1">
      <alignment horizontal="center" vertical="center" wrapText="1"/>
    </xf>
    <xf numFmtId="0" fontId="17" fillId="0" borderId="10" xfId="0" applyFont="1" applyBorder="1" applyAlignment="1" applyProtection="1">
      <alignment horizontal="center" vertical="center" wrapText="1"/>
    </xf>
    <xf numFmtId="0" fontId="17" fillId="0" borderId="10" xfId="0" applyFont="1" applyBorder="1" applyAlignment="1" applyProtection="1">
      <alignment vertical="center" wrapText="1"/>
    </xf>
    <xf numFmtId="4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0" xfId="0" applyFont="1" applyFill="1" applyBorder="1" applyAlignment="1" applyProtection="1">
      <alignment horizontal="center" vertical="center" wrapText="1"/>
    </xf>
    <xf numFmtId="0" fontId="18" fillId="0" borderId="10" xfId="0" applyFont="1" applyFill="1" applyBorder="1" applyAlignment="1" applyProtection="1">
      <alignment horizontal="center" vertical="center" wrapText="1"/>
      <protection locked="0"/>
    </xf>
    <xf numFmtId="2" fontId="18" fillId="0" borderId="10" xfId="0" applyNumberFormat="1" applyFont="1" applyFill="1" applyBorder="1" applyAlignment="1" applyProtection="1">
      <alignment horizontal="center" vertical="center" wrapText="1"/>
    </xf>
    <xf numFmtId="0" fontId="18" fillId="0" borderId="10" xfId="0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vertical="center" wrapText="1"/>
    </xf>
    <xf numFmtId="0" fontId="19" fillId="0" borderId="10" xfId="0" applyFont="1" applyBorder="1" applyAlignment="1" applyProtection="1">
      <alignment horizontal="center" vertical="center" wrapText="1"/>
    </xf>
    <xf numFmtId="4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 applyProtection="1">
      <alignment horizontal="center" vertical="center" wrapText="1"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4" fontId="20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2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/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2" fontId="3" fillId="0" borderId="15" xfId="0" applyNumberFormat="1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vertical="center"/>
    </xf>
    <xf numFmtId="14" fontId="3" fillId="0" borderId="0" xfId="0" applyNumberFormat="1" applyFont="1" applyAlignment="1" applyProtection="1">
      <alignment horizontal="left" vertical="center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horizontal="left" vertical="center"/>
    </xf>
    <xf numFmtId="0" fontId="20" fillId="0" borderId="1" xfId="0" applyFont="1" applyBorder="1" applyAlignment="1" applyProtection="1">
      <alignment horizontal="center" vertical="center" wrapText="1"/>
    </xf>
    <xf numFmtId="0" fontId="20" fillId="0" borderId="5" xfId="0" applyFont="1" applyBorder="1" applyAlignment="1" applyProtection="1">
      <alignment horizontal="center" vertical="center" wrapText="1"/>
    </xf>
    <xf numFmtId="0" fontId="20" fillId="0" borderId="1" xfId="0" applyFont="1" applyBorder="1" applyAlignment="1" applyProtection="1">
      <alignment horizontal="center" vertical="center" wrapText="1"/>
      <protection locked="0"/>
    </xf>
    <xf numFmtId="0" fontId="20" fillId="0" borderId="5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left" vertical="center"/>
    </xf>
    <xf numFmtId="0" fontId="2" fillId="0" borderId="15" xfId="0" applyFont="1" applyFill="1" applyBorder="1" applyAlignment="1" applyProtection="1">
      <alignment horizontal="center" vertical="center"/>
    </xf>
    <xf numFmtId="2" fontId="2" fillId="0" borderId="15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left" vertical="center"/>
    </xf>
    <xf numFmtId="0" fontId="7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</xf>
    <xf numFmtId="14" fontId="3" fillId="0" borderId="0" xfId="0" applyNumberFormat="1" applyFont="1" applyAlignment="1" applyProtection="1">
      <alignment horizontal="left" vertical="center"/>
    </xf>
    <xf numFmtId="0" fontId="17" fillId="0" borderId="2" xfId="0" applyFont="1" applyBorder="1" applyAlignment="1" applyProtection="1">
      <alignment horizontal="center" vertical="center" wrapText="1"/>
    </xf>
    <xf numFmtId="0" fontId="17" fillId="0" borderId="4" xfId="0" applyFont="1" applyBorder="1" applyAlignment="1" applyProtection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</xf>
    <xf numFmtId="0" fontId="19" fillId="0" borderId="5" xfId="0" applyFont="1" applyBorder="1" applyAlignment="1" applyProtection="1">
      <alignment horizontal="center" vertical="center" wrapText="1"/>
    </xf>
    <xf numFmtId="0" fontId="19" fillId="0" borderId="8" xfId="0" applyFont="1" applyBorder="1" applyAlignment="1" applyProtection="1">
      <alignment horizontal="center" vertical="center" wrapText="1"/>
    </xf>
    <xf numFmtId="0" fontId="19" fillId="0" borderId="6" xfId="0" applyFont="1" applyBorder="1" applyAlignment="1" applyProtection="1">
      <alignment horizontal="center" vertical="center" wrapText="1"/>
    </xf>
    <xf numFmtId="0" fontId="19" fillId="0" borderId="7" xfId="0" applyFont="1" applyBorder="1" applyAlignment="1" applyProtection="1">
      <alignment horizontal="center" vertical="center" wrapText="1"/>
    </xf>
    <xf numFmtId="0" fontId="19" fillId="0" borderId="12" xfId="0" applyFont="1" applyBorder="1" applyAlignment="1" applyProtection="1">
      <alignment horizontal="center" vertical="center" wrapText="1"/>
    </xf>
    <xf numFmtId="0" fontId="19" fillId="0" borderId="13" xfId="0" applyFont="1" applyBorder="1" applyAlignment="1" applyProtection="1">
      <alignment horizontal="center" vertical="center" wrapText="1"/>
    </xf>
    <xf numFmtId="0" fontId="19" fillId="0" borderId="9" xfId="0" applyFont="1" applyBorder="1" applyAlignment="1" applyProtection="1">
      <alignment horizontal="center" vertical="center" wrapText="1"/>
    </xf>
    <xf numFmtId="0" fontId="19" fillId="0" borderId="10" xfId="0" applyFont="1" applyBorder="1" applyAlignment="1" applyProtection="1">
      <alignment horizontal="center" vertical="center" wrapText="1"/>
    </xf>
    <xf numFmtId="2" fontId="20" fillId="0" borderId="1" xfId="0" applyNumberFormat="1" applyFont="1" applyFill="1" applyBorder="1" applyAlignment="1" applyProtection="1">
      <alignment horizontal="center" vertical="center" wrapText="1"/>
    </xf>
    <xf numFmtId="2" fontId="20" fillId="0" borderId="5" xfId="0" applyNumberFormat="1" applyFont="1" applyFill="1" applyBorder="1" applyAlignment="1" applyProtection="1">
      <alignment horizontal="center" vertical="center" wrapText="1"/>
    </xf>
    <xf numFmtId="2" fontId="14" fillId="0" borderId="1" xfId="0" applyNumberFormat="1" applyFont="1" applyBorder="1" applyAlignment="1" applyProtection="1">
      <alignment horizontal="center" vertical="center" wrapText="1"/>
    </xf>
    <xf numFmtId="2" fontId="14" fillId="0" borderId="5" xfId="0" applyNumberFormat="1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</xf>
    <xf numFmtId="0" fontId="16" fillId="0" borderId="8" xfId="0" applyFont="1" applyBorder="1" applyAlignment="1" applyProtection="1">
      <alignment horizontal="center" vertical="center" wrapText="1"/>
    </xf>
    <xf numFmtId="0" fontId="16" fillId="0" borderId="6" xfId="0" applyFont="1" applyBorder="1" applyAlignment="1" applyProtection="1">
      <alignment horizontal="center" vertical="center" wrapText="1"/>
    </xf>
    <xf numFmtId="0" fontId="16" fillId="0" borderId="7" xfId="0" applyFont="1" applyBorder="1" applyAlignment="1" applyProtection="1">
      <alignment horizontal="center" vertical="center" wrapText="1"/>
    </xf>
    <xf numFmtId="0" fontId="16" fillId="0" borderId="12" xfId="0" applyFont="1" applyBorder="1" applyAlignment="1" applyProtection="1">
      <alignment horizontal="center" vertical="center" wrapText="1"/>
    </xf>
    <xf numFmtId="0" fontId="16" fillId="0" borderId="13" xfId="0" applyFont="1" applyBorder="1" applyAlignment="1" applyProtection="1">
      <alignment horizontal="center" vertical="center" wrapText="1"/>
    </xf>
    <xf numFmtId="2" fontId="14" fillId="0" borderId="1" xfId="0" applyNumberFormat="1" applyFont="1" applyFill="1" applyBorder="1" applyAlignment="1" applyProtection="1">
      <alignment horizontal="center" vertical="center" wrapText="1"/>
    </xf>
    <xf numFmtId="2" fontId="14" fillId="0" borderId="8" xfId="0" applyNumberFormat="1" applyFont="1" applyFill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8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8" xfId="0" applyFont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>
      <alignment horizontal="center" vertical="center" textRotation="90" wrapText="1"/>
    </xf>
    <xf numFmtId="0" fontId="9" fillId="2" borderId="3" xfId="0" applyFont="1" applyFill="1" applyBorder="1" applyAlignment="1">
      <alignment horizontal="center" vertical="center" textRotation="90" wrapText="1"/>
    </xf>
    <xf numFmtId="0" fontId="9" fillId="2" borderId="4" xfId="0" applyFont="1" applyFill="1" applyBorder="1" applyAlignment="1">
      <alignment horizontal="center" vertical="center" textRotation="90" wrapText="1"/>
    </xf>
    <xf numFmtId="0" fontId="9" fillId="0" borderId="1" xfId="0" applyFont="1" applyFill="1" applyBorder="1" applyAlignment="1" applyProtection="1">
      <alignment horizontal="center" vertical="center" textRotation="90" wrapText="1"/>
    </xf>
    <xf numFmtId="0" fontId="9" fillId="0" borderId="5" xfId="0" applyFont="1" applyFill="1" applyBorder="1" applyAlignment="1" applyProtection="1">
      <alignment horizontal="center" vertical="center" textRotation="90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0" borderId="5" xfId="0" applyFont="1" applyFill="1" applyBorder="1" applyAlignment="1" applyProtection="1">
      <alignment horizontal="center" vertical="center" wrapText="1"/>
    </xf>
    <xf numFmtId="0" fontId="12" fillId="0" borderId="8" xfId="0" applyFont="1" applyFill="1" applyBorder="1" applyAlignment="1" applyProtection="1">
      <alignment horizontal="center" vertical="center" wrapText="1"/>
    </xf>
    <xf numFmtId="0" fontId="12" fillId="0" borderId="6" xfId="0" applyFont="1" applyBorder="1" applyAlignment="1" applyProtection="1">
      <alignment horizontal="center" vertical="center" wrapText="1"/>
    </xf>
    <xf numFmtId="0" fontId="12" fillId="0" borderId="7" xfId="0" applyFont="1" applyBorder="1" applyAlignment="1" applyProtection="1">
      <alignment horizontal="center" vertical="center" wrapText="1"/>
    </xf>
    <xf numFmtId="0" fontId="12" fillId="0" borderId="12" xfId="0" applyFont="1" applyBorder="1" applyAlignment="1" applyProtection="1">
      <alignment horizontal="center" vertical="center" wrapText="1"/>
    </xf>
    <xf numFmtId="0" fontId="12" fillId="0" borderId="13" xfId="0" applyFont="1" applyBorder="1" applyAlignment="1" applyProtection="1">
      <alignment horizontal="center" vertical="center" wrapText="1"/>
    </xf>
    <xf numFmtId="0" fontId="12" fillId="0" borderId="9" xfId="0" applyFont="1" applyBorder="1" applyAlignment="1" applyProtection="1">
      <alignment horizontal="center" vertical="center" wrapText="1"/>
    </xf>
    <xf numFmtId="0" fontId="12" fillId="0" borderId="10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5" xfId="0" applyFont="1" applyBorder="1" applyAlignment="1" applyProtection="1">
      <alignment horizontal="center" vertical="center" wrapText="1"/>
    </xf>
    <xf numFmtId="0" fontId="12" fillId="0" borderId="8" xfId="0" applyFont="1" applyBorder="1" applyAlignment="1" applyProtection="1">
      <alignment horizontal="center" vertical="center" wrapText="1"/>
    </xf>
    <xf numFmtId="2" fontId="13" fillId="0" borderId="1" xfId="0" applyNumberFormat="1" applyFont="1" applyFill="1" applyBorder="1" applyAlignment="1" applyProtection="1">
      <alignment horizontal="center" vertical="center" wrapText="1"/>
    </xf>
    <xf numFmtId="2" fontId="13" fillId="0" borderId="5" xfId="0" applyNumberFormat="1" applyFont="1" applyFill="1" applyBorder="1" applyAlignment="1" applyProtection="1">
      <alignment horizontal="center" vertical="center" wrapText="1"/>
    </xf>
    <xf numFmtId="2" fontId="13" fillId="0" borderId="8" xfId="0" applyNumberFormat="1" applyFont="1" applyFill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>
      <alignment horizontal="center" vertical="center" wrapText="1"/>
    </xf>
    <xf numFmtId="0" fontId="13" fillId="0" borderId="8" xfId="0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3" fillId="0" borderId="5" xfId="0" applyFont="1" applyBorder="1" applyAlignment="1" applyProtection="1">
      <alignment horizontal="center" vertical="center" wrapText="1"/>
      <protection locked="0"/>
    </xf>
    <xf numFmtId="0" fontId="13" fillId="0" borderId="8" xfId="0" applyFont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 applyProtection="1">
      <alignment horizontal="center" vertical="center" wrapText="1"/>
    </xf>
    <xf numFmtId="0" fontId="16" fillId="0" borderId="8" xfId="0" applyFont="1" applyFill="1" applyBorder="1" applyAlignment="1" applyProtection="1">
      <alignment horizontal="center" vertical="center" wrapText="1"/>
    </xf>
    <xf numFmtId="0" fontId="16" fillId="0" borderId="9" xfId="0" applyFont="1" applyBorder="1" applyAlignment="1" applyProtection="1">
      <alignment horizontal="center" vertical="center" wrapText="1"/>
    </xf>
    <xf numFmtId="0" fontId="16" fillId="0" borderId="10" xfId="0" applyFont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 textRotation="90" wrapText="1"/>
    </xf>
    <xf numFmtId="0" fontId="9" fillId="2" borderId="3" xfId="0" applyFont="1" applyFill="1" applyBorder="1" applyAlignment="1" applyProtection="1">
      <alignment horizontal="center" vertical="center" textRotation="90" wrapText="1"/>
    </xf>
    <xf numFmtId="0" fontId="9" fillId="2" borderId="4" xfId="0" applyFont="1" applyFill="1" applyBorder="1" applyAlignment="1" applyProtection="1">
      <alignment horizontal="center" vertical="center" textRotation="90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5" xfId="0" applyFont="1" applyFill="1" applyBorder="1" applyAlignment="1" applyProtection="1">
      <alignment horizontal="center" vertical="center" wrapText="1"/>
    </xf>
    <xf numFmtId="0" fontId="10" fillId="0" borderId="8" xfId="0" applyFont="1" applyFill="1" applyBorder="1" applyAlignment="1" applyProtection="1">
      <alignment horizontal="center" vertical="center" wrapText="1"/>
    </xf>
    <xf numFmtId="0" fontId="11" fillId="0" borderId="6" xfId="0" applyFont="1" applyBorder="1" applyAlignment="1" applyProtection="1">
      <alignment horizontal="center" vertical="center" wrapText="1"/>
    </xf>
    <xf numFmtId="0" fontId="11" fillId="0" borderId="7" xfId="0" applyFont="1" applyBorder="1" applyAlignment="1" applyProtection="1">
      <alignment horizontal="center" vertical="center" wrapText="1"/>
    </xf>
    <xf numFmtId="0" fontId="11" fillId="0" borderId="12" xfId="0" applyFont="1" applyBorder="1" applyAlignment="1" applyProtection="1">
      <alignment horizontal="center" vertical="center" wrapText="1"/>
    </xf>
    <xf numFmtId="0" fontId="11" fillId="0" borderId="13" xfId="0" applyFont="1" applyBorder="1" applyAlignment="1" applyProtection="1">
      <alignment horizontal="center" vertical="center" wrapText="1"/>
    </xf>
    <xf numFmtId="0" fontId="11" fillId="0" borderId="9" xfId="0" applyFont="1" applyBorder="1" applyAlignment="1" applyProtection="1">
      <alignment horizontal="center" vertical="center" wrapText="1"/>
    </xf>
    <xf numFmtId="0" fontId="11" fillId="0" borderId="10" xfId="0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11" fillId="0" borderId="5" xfId="0" applyFont="1" applyBorder="1" applyAlignment="1" applyProtection="1">
      <alignment horizontal="center" vertical="center" wrapText="1"/>
    </xf>
    <xf numFmtId="0" fontId="11" fillId="0" borderId="8" xfId="0" applyFont="1" applyBorder="1" applyAlignment="1" applyProtection="1">
      <alignment horizontal="center" vertical="center" wrapText="1"/>
    </xf>
    <xf numFmtId="2" fontId="15" fillId="0" borderId="1" xfId="0" applyNumberFormat="1" applyFont="1" applyFill="1" applyBorder="1" applyAlignment="1" applyProtection="1">
      <alignment horizontal="center" vertical="center" wrapText="1"/>
    </xf>
    <xf numFmtId="2" fontId="15" fillId="0" borderId="5" xfId="0" applyNumberFormat="1" applyFont="1" applyFill="1" applyBorder="1" applyAlignment="1" applyProtection="1">
      <alignment horizontal="center" vertical="center" wrapText="1"/>
    </xf>
    <xf numFmtId="2" fontId="15" fillId="0" borderId="8" xfId="0" applyNumberFormat="1" applyFont="1" applyFill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center" vertical="center" wrapText="1"/>
      <protection locked="0"/>
    </xf>
    <xf numFmtId="4" fontId="14" fillId="0" borderId="1" xfId="0" applyNumberFormat="1" applyFont="1" applyBorder="1" applyAlignment="1" applyProtection="1">
      <alignment horizontal="center" vertical="center" wrapText="1"/>
    </xf>
    <xf numFmtId="4" fontId="14" fillId="0" borderId="5" xfId="0" applyNumberFormat="1" applyFont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9" fillId="0" borderId="8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left" vertical="center"/>
    </xf>
    <xf numFmtId="0" fontId="9" fillId="0" borderId="8" xfId="0" applyFont="1" applyFill="1" applyBorder="1" applyAlignment="1" applyProtection="1">
      <alignment horizontal="center" vertical="center" textRotation="90" wrapText="1"/>
    </xf>
    <xf numFmtId="0" fontId="9" fillId="0" borderId="6" xfId="0" applyFont="1" applyFill="1" applyBorder="1" applyAlignment="1" applyProtection="1">
      <alignment horizontal="center" vertical="center" wrapText="1"/>
    </xf>
    <xf numFmtId="0" fontId="9" fillId="0" borderId="7" xfId="0" applyFont="1" applyFill="1" applyBorder="1" applyAlignment="1" applyProtection="1">
      <alignment horizontal="center" vertical="center" wrapText="1"/>
    </xf>
    <xf numFmtId="0" fontId="9" fillId="0" borderId="9" xfId="0" applyFont="1" applyFill="1" applyBorder="1" applyAlignment="1" applyProtection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right"/>
      <protection locked="0"/>
    </xf>
    <xf numFmtId="49" fontId="3" fillId="0" borderId="0" xfId="0" applyNumberFormat="1" applyFont="1" applyAlignment="1" applyProtection="1">
      <alignment horizontal="left"/>
    </xf>
    <xf numFmtId="1" fontId="7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/>
      <protection locked="0"/>
    </xf>
    <xf numFmtId="14" fontId="8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123825</xdr:rowOff>
    </xdr:from>
    <xdr:to>
      <xdr:col>2</xdr:col>
      <xdr:colOff>361950</xdr:colOff>
      <xdr:row>5</xdr:row>
      <xdr:rowOff>66675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23825"/>
          <a:ext cx="981075" cy="704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tabSelected="1" zoomScale="115" zoomScaleNormal="115" workbookViewId="0">
      <selection activeCell="J27" sqref="J27"/>
    </sheetView>
  </sheetViews>
  <sheetFormatPr baseColWidth="10" defaultColWidth="11.375" defaultRowHeight="15" x14ac:dyDescent="0.25"/>
  <cols>
    <col min="1" max="1" width="4.625" style="4" customWidth="1"/>
    <col min="2" max="2" width="6.375" style="4" customWidth="1"/>
    <col min="3" max="3" width="6" style="4" customWidth="1"/>
    <col min="4" max="4" width="9" style="4" customWidth="1"/>
    <col min="5" max="5" width="8.875" style="4" bestFit="1" customWidth="1"/>
    <col min="6" max="6" width="5.375" style="4" customWidth="1"/>
    <col min="7" max="7" width="25.25" style="4" customWidth="1"/>
    <col min="8" max="8" width="10.625" style="4" customWidth="1"/>
    <col min="9" max="9" width="5.875" style="4" bestFit="1" customWidth="1"/>
    <col min="10" max="10" width="7" style="5" bestFit="1" customWidth="1"/>
    <col min="11" max="11" width="7.125" style="4" bestFit="1" customWidth="1"/>
    <col min="12" max="12" width="7.875" style="4" bestFit="1" customWidth="1"/>
    <col min="13" max="13" width="6.625" style="4" customWidth="1"/>
    <col min="14" max="14" width="6.75" style="6" customWidth="1"/>
    <col min="15" max="15" width="7.125" style="6" customWidth="1"/>
    <col min="16" max="16" width="5.375" style="6" customWidth="1"/>
    <col min="17" max="17" width="6.75" style="6" customWidth="1"/>
    <col min="18" max="18" width="6.375" style="6" customWidth="1"/>
    <col min="19" max="16384" width="11.375" style="1"/>
  </cols>
  <sheetData>
    <row r="1" spans="1:20" ht="12" customHeight="1" x14ac:dyDescent="0.25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</row>
    <row r="2" spans="1:20" ht="12" customHeight="1" x14ac:dyDescent="0.25">
      <c r="A2" s="162" t="s">
        <v>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</row>
    <row r="3" spans="1:20" ht="12" customHeight="1" x14ac:dyDescent="0.25">
      <c r="A3" s="2"/>
      <c r="B3" s="3"/>
      <c r="C3" s="3"/>
      <c r="D3" s="51" t="s">
        <v>2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</row>
    <row r="4" spans="1:20" ht="12" customHeight="1" x14ac:dyDescent="0.25">
      <c r="A4" s="2"/>
      <c r="B4" s="2"/>
      <c r="C4" s="2"/>
      <c r="D4" s="51" t="s">
        <v>3</v>
      </c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</row>
    <row r="5" spans="1:20" ht="12" customHeight="1" x14ac:dyDescent="0.25">
      <c r="A5" s="2"/>
      <c r="B5" s="2"/>
      <c r="C5" s="2"/>
      <c r="D5" s="51" t="s">
        <v>4</v>
      </c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</row>
    <row r="6" spans="1:20" ht="12" customHeight="1" x14ac:dyDescent="0.25">
      <c r="A6" s="163" t="s">
        <v>5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</row>
    <row r="7" spans="1:20" ht="12" customHeight="1" x14ac:dyDescent="0.25">
      <c r="A7" s="53" t="s">
        <v>6</v>
      </c>
      <c r="B7" s="53"/>
      <c r="C7" s="53"/>
      <c r="D7" s="158" t="s">
        <v>7</v>
      </c>
      <c r="E7" s="158"/>
    </row>
    <row r="8" spans="1:20" ht="12" customHeight="1" x14ac:dyDescent="0.25">
      <c r="A8" s="7" t="s">
        <v>8</v>
      </c>
      <c r="B8" s="159" t="s">
        <v>78</v>
      </c>
      <c r="C8" s="159"/>
      <c r="D8" s="159"/>
      <c r="E8" s="7" t="s">
        <v>9</v>
      </c>
      <c r="F8" s="159" t="s">
        <v>79</v>
      </c>
      <c r="G8" s="159"/>
      <c r="H8" s="155" t="s">
        <v>10</v>
      </c>
      <c r="I8" s="155"/>
      <c r="J8" s="155"/>
      <c r="K8" s="160" t="s">
        <v>80</v>
      </c>
      <c r="L8" s="160"/>
      <c r="M8" s="152" t="s">
        <v>76</v>
      </c>
      <c r="N8" s="152"/>
      <c r="O8" s="152"/>
      <c r="P8" s="153" t="s">
        <v>11</v>
      </c>
      <c r="Q8" s="153"/>
      <c r="R8" s="153"/>
    </row>
    <row r="9" spans="1:20" ht="12" customHeight="1" x14ac:dyDescent="0.25">
      <c r="A9" s="145" t="s">
        <v>12</v>
      </c>
      <c r="B9" s="145"/>
      <c r="C9" s="145"/>
      <c r="D9" s="154" t="s">
        <v>77</v>
      </c>
      <c r="E9" s="154"/>
      <c r="F9" s="155" t="s">
        <v>13</v>
      </c>
      <c r="G9" s="155"/>
      <c r="H9" s="155"/>
      <c r="I9" s="155" t="s">
        <v>14</v>
      </c>
      <c r="J9" s="155"/>
      <c r="K9" s="155"/>
      <c r="L9" s="155"/>
      <c r="M9" s="156" t="s">
        <v>15</v>
      </c>
      <c r="N9" s="156"/>
      <c r="O9" s="157" t="s">
        <v>16</v>
      </c>
      <c r="P9" s="157"/>
      <c r="Q9" s="157"/>
      <c r="R9" s="157"/>
    </row>
    <row r="10" spans="1:20" ht="12" customHeight="1" thickBot="1" x14ac:dyDescent="0.3">
      <c r="A10" s="145" t="s">
        <v>17</v>
      </c>
      <c r="B10" s="145"/>
      <c r="C10" s="145"/>
      <c r="D10" s="145"/>
      <c r="E10" s="145"/>
      <c r="F10" s="145"/>
      <c r="G10" s="145"/>
      <c r="H10" s="2"/>
      <c r="I10" s="2"/>
      <c r="J10" s="8"/>
      <c r="K10" s="2"/>
      <c r="L10" s="2"/>
      <c r="M10" s="2"/>
      <c r="N10" s="9"/>
      <c r="O10" s="9"/>
      <c r="P10" s="146" t="s">
        <v>18</v>
      </c>
      <c r="Q10" s="146"/>
      <c r="R10" s="146"/>
    </row>
    <row r="11" spans="1:20" ht="23.25" customHeight="1" thickBot="1" x14ac:dyDescent="0.3">
      <c r="A11" s="89" t="s">
        <v>19</v>
      </c>
      <c r="B11" s="139" t="s">
        <v>20</v>
      </c>
      <c r="C11" s="140"/>
      <c r="D11" s="140"/>
      <c r="E11" s="140"/>
      <c r="F11" s="141"/>
      <c r="G11" s="139" t="s">
        <v>21</v>
      </c>
      <c r="H11" s="140"/>
      <c r="I11" s="141"/>
      <c r="J11" s="142" t="s">
        <v>22</v>
      </c>
      <c r="K11" s="143"/>
      <c r="L11" s="143"/>
      <c r="M11" s="143"/>
      <c r="N11" s="143"/>
      <c r="O11" s="143"/>
      <c r="P11" s="143"/>
      <c r="Q11" s="143"/>
      <c r="R11" s="144"/>
    </row>
    <row r="12" spans="1:20" ht="12" customHeight="1" thickBot="1" x14ac:dyDescent="0.3">
      <c r="A12" s="90"/>
      <c r="B12" s="137" t="s">
        <v>23</v>
      </c>
      <c r="C12" s="148" t="s">
        <v>24</v>
      </c>
      <c r="D12" s="149"/>
      <c r="E12" s="137" t="s">
        <v>25</v>
      </c>
      <c r="F12" s="137" t="s">
        <v>26</v>
      </c>
      <c r="G12" s="137" t="s">
        <v>27</v>
      </c>
      <c r="H12" s="137" t="s">
        <v>25</v>
      </c>
      <c r="I12" s="137" t="s">
        <v>28</v>
      </c>
      <c r="J12" s="139" t="s">
        <v>29</v>
      </c>
      <c r="K12" s="140"/>
      <c r="L12" s="141"/>
      <c r="M12" s="142" t="s">
        <v>30</v>
      </c>
      <c r="N12" s="143"/>
      <c r="O12" s="144"/>
      <c r="P12" s="142" t="s">
        <v>31</v>
      </c>
      <c r="Q12" s="143"/>
      <c r="R12" s="144"/>
    </row>
    <row r="13" spans="1:20" ht="10.5" customHeight="1" thickBot="1" x14ac:dyDescent="0.3">
      <c r="A13" s="147"/>
      <c r="B13" s="138"/>
      <c r="C13" s="150"/>
      <c r="D13" s="151"/>
      <c r="E13" s="138"/>
      <c r="F13" s="138"/>
      <c r="G13" s="138"/>
      <c r="H13" s="138"/>
      <c r="I13" s="138"/>
      <c r="J13" s="10" t="s">
        <v>32</v>
      </c>
      <c r="K13" s="11" t="s">
        <v>33</v>
      </c>
      <c r="L13" s="11" t="s">
        <v>34</v>
      </c>
      <c r="M13" s="11" t="s">
        <v>32</v>
      </c>
      <c r="N13" s="12" t="s">
        <v>33</v>
      </c>
      <c r="O13" s="12" t="s">
        <v>34</v>
      </c>
      <c r="P13" s="12" t="s">
        <v>32</v>
      </c>
      <c r="Q13" s="12" t="s">
        <v>33</v>
      </c>
      <c r="R13" s="12" t="s">
        <v>34</v>
      </c>
    </row>
    <row r="14" spans="1:20" ht="2.25" customHeight="1" thickBot="1" x14ac:dyDescent="0.3">
      <c r="A14" s="116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8"/>
    </row>
    <row r="15" spans="1:20" ht="12" customHeight="1" thickBot="1" x14ac:dyDescent="0.3">
      <c r="A15" s="89" t="s">
        <v>35</v>
      </c>
      <c r="B15" s="119" t="s">
        <v>36</v>
      </c>
      <c r="C15" s="122" t="s">
        <v>37</v>
      </c>
      <c r="D15" s="123"/>
      <c r="E15" s="128">
        <v>18</v>
      </c>
      <c r="F15" s="128">
        <v>9</v>
      </c>
      <c r="G15" s="13" t="s">
        <v>38</v>
      </c>
      <c r="H15" s="14">
        <v>6</v>
      </c>
      <c r="I15" s="14">
        <v>3</v>
      </c>
      <c r="J15" s="15">
        <v>18</v>
      </c>
      <c r="K15" s="16" t="str">
        <f>IF(J15&gt;=10,"6","  ")</f>
        <v>6</v>
      </c>
      <c r="L15" s="17" t="s">
        <v>39</v>
      </c>
      <c r="M15" s="131">
        <f>((J15*I15)+(J16*I16)+(J17*I17))/9</f>
        <v>12.583333333333334</v>
      </c>
      <c r="N15" s="106">
        <f>IF(M15&gt;=10,E15,IF((T15+T16+T17)&gt;0,T15+T16+T17,"  "))</f>
        <v>18</v>
      </c>
      <c r="O15" s="84" t="s">
        <v>40</v>
      </c>
      <c r="P15" s="135">
        <f>((M15*9)+(M18*2)+M20+(M21*5))/17</f>
        <v>11.661764705882353</v>
      </c>
      <c r="Q15" s="72">
        <v>30</v>
      </c>
      <c r="R15" s="72" t="s">
        <v>41</v>
      </c>
      <c r="T15" s="18" t="str">
        <f>IF(J15&gt;=10,"6",)</f>
        <v>6</v>
      </c>
    </row>
    <row r="16" spans="1:20" ht="12" customHeight="1" thickBot="1" x14ac:dyDescent="0.3">
      <c r="A16" s="90"/>
      <c r="B16" s="120"/>
      <c r="C16" s="124"/>
      <c r="D16" s="125"/>
      <c r="E16" s="129"/>
      <c r="F16" s="129"/>
      <c r="G16" s="13" t="s">
        <v>42</v>
      </c>
      <c r="H16" s="14">
        <v>6</v>
      </c>
      <c r="I16" s="14">
        <v>3</v>
      </c>
      <c r="J16" s="15">
        <v>11</v>
      </c>
      <c r="K16" s="16" t="str">
        <f t="shared" ref="K16:K17" si="0">IF(J16&gt;=10,"6","  ")</f>
        <v>6</v>
      </c>
      <c r="L16" s="17" t="s">
        <v>39</v>
      </c>
      <c r="M16" s="132"/>
      <c r="N16" s="107"/>
      <c r="O16" s="134"/>
      <c r="P16" s="136"/>
      <c r="Q16" s="73"/>
      <c r="R16" s="73"/>
      <c r="T16" s="18" t="str">
        <f t="shared" ref="T16:T17" si="1">IF(J16&gt;=10,"6",)</f>
        <v>6</v>
      </c>
    </row>
    <row r="17" spans="1:20" ht="12" customHeight="1" thickBot="1" x14ac:dyDescent="0.3">
      <c r="A17" s="90"/>
      <c r="B17" s="121"/>
      <c r="C17" s="126"/>
      <c r="D17" s="127"/>
      <c r="E17" s="130"/>
      <c r="F17" s="130"/>
      <c r="G17" s="13" t="s">
        <v>43</v>
      </c>
      <c r="H17" s="14">
        <v>6</v>
      </c>
      <c r="I17" s="14">
        <v>3</v>
      </c>
      <c r="J17" s="15">
        <v>8.75</v>
      </c>
      <c r="K17" s="16" t="str">
        <f t="shared" si="0"/>
        <v xml:space="preserve">  </v>
      </c>
      <c r="L17" s="17" t="s">
        <v>39</v>
      </c>
      <c r="M17" s="133"/>
      <c r="N17" s="108"/>
      <c r="O17" s="85"/>
      <c r="P17" s="136"/>
      <c r="Q17" s="73"/>
      <c r="R17" s="73"/>
      <c r="T17" s="18">
        <f t="shared" si="1"/>
        <v>0</v>
      </c>
    </row>
    <row r="18" spans="1:20" ht="12" customHeight="1" thickBot="1" x14ac:dyDescent="0.3">
      <c r="A18" s="90"/>
      <c r="B18" s="112" t="s">
        <v>44</v>
      </c>
      <c r="C18" s="76" t="s">
        <v>45</v>
      </c>
      <c r="D18" s="77"/>
      <c r="E18" s="74">
        <v>2</v>
      </c>
      <c r="F18" s="74">
        <v>2</v>
      </c>
      <c r="G18" s="19" t="s">
        <v>46</v>
      </c>
      <c r="H18" s="20">
        <v>1</v>
      </c>
      <c r="I18" s="20">
        <v>1</v>
      </c>
      <c r="J18" s="21">
        <v>11</v>
      </c>
      <c r="K18" s="22" t="str">
        <f>IF(J18&gt;=10,"1","  ")</f>
        <v>1</v>
      </c>
      <c r="L18" s="17" t="s">
        <v>47</v>
      </c>
      <c r="M18" s="80">
        <f>((J18*I18)+(J19*I19))/2</f>
        <v>10.5</v>
      </c>
      <c r="N18" s="82">
        <f>IF(M18&gt;=10,E18,IF(M18&lt;10,IF(M18&gt;0,T18+T19,"  ")))</f>
        <v>2</v>
      </c>
      <c r="O18" s="84" t="s">
        <v>40</v>
      </c>
      <c r="P18" s="136"/>
      <c r="Q18" s="73"/>
      <c r="R18" s="73"/>
      <c r="T18" s="18" t="str">
        <f>IF(J18&gt;=10,"1",)</f>
        <v>1</v>
      </c>
    </row>
    <row r="19" spans="1:20" ht="12" customHeight="1" thickBot="1" x14ac:dyDescent="0.3">
      <c r="A19" s="90"/>
      <c r="B19" s="113"/>
      <c r="C19" s="114"/>
      <c r="D19" s="115"/>
      <c r="E19" s="75"/>
      <c r="F19" s="75"/>
      <c r="G19" s="19" t="s">
        <v>48</v>
      </c>
      <c r="H19" s="20">
        <v>1</v>
      </c>
      <c r="I19" s="20">
        <v>1</v>
      </c>
      <c r="J19" s="21">
        <v>10</v>
      </c>
      <c r="K19" s="22" t="str">
        <f>IF(J19&gt;=10,"1","  ")</f>
        <v>1</v>
      </c>
      <c r="L19" s="17" t="s">
        <v>47</v>
      </c>
      <c r="M19" s="81"/>
      <c r="N19" s="83"/>
      <c r="O19" s="85"/>
      <c r="P19" s="136"/>
      <c r="Q19" s="73"/>
      <c r="R19" s="73"/>
      <c r="T19" s="18" t="str">
        <f>IF(J19&gt;=10,"1",)</f>
        <v>1</v>
      </c>
    </row>
    <row r="20" spans="1:20" ht="21.75" customHeight="1" thickBot="1" x14ac:dyDescent="0.3">
      <c r="A20" s="90"/>
      <c r="B20" s="23" t="s">
        <v>49</v>
      </c>
      <c r="C20" s="55" t="s">
        <v>50</v>
      </c>
      <c r="D20" s="56"/>
      <c r="E20" s="23">
        <v>1</v>
      </c>
      <c r="F20" s="23">
        <v>1</v>
      </c>
      <c r="G20" s="24" t="s">
        <v>51</v>
      </c>
      <c r="H20" s="23">
        <v>1</v>
      </c>
      <c r="I20" s="23">
        <v>1</v>
      </c>
      <c r="J20" s="25">
        <v>10.5</v>
      </c>
      <c r="K20" s="26" t="str">
        <f>IF(J20&gt;=10,"1","  ")</f>
        <v>1</v>
      </c>
      <c r="L20" s="27" t="s">
        <v>47</v>
      </c>
      <c r="M20" s="28">
        <f>J20</f>
        <v>10.5</v>
      </c>
      <c r="N20" s="29" t="str">
        <f>K20</f>
        <v>1</v>
      </c>
      <c r="O20" s="29" t="s">
        <v>40</v>
      </c>
      <c r="P20" s="136"/>
      <c r="Q20" s="73"/>
      <c r="R20" s="73"/>
      <c r="T20" s="18" t="str">
        <f>IF(J20&gt;=10,"1",)</f>
        <v>1</v>
      </c>
    </row>
    <row r="21" spans="1:20" ht="12.95" customHeight="1" thickBot="1" x14ac:dyDescent="0.3">
      <c r="A21" s="90"/>
      <c r="B21" s="57" t="s">
        <v>52</v>
      </c>
      <c r="C21" s="60" t="s">
        <v>53</v>
      </c>
      <c r="D21" s="61"/>
      <c r="E21" s="57">
        <v>9</v>
      </c>
      <c r="F21" s="57">
        <v>5</v>
      </c>
      <c r="G21" s="30" t="s">
        <v>54</v>
      </c>
      <c r="H21" s="31">
        <v>2</v>
      </c>
      <c r="I21" s="31">
        <v>1</v>
      </c>
      <c r="J21" s="32">
        <v>9</v>
      </c>
      <c r="K21" s="33" t="str">
        <f>IF(J21&gt;=10,"2","  ")</f>
        <v xml:space="preserve">  </v>
      </c>
      <c r="L21" s="34" t="s">
        <v>47</v>
      </c>
      <c r="M21" s="66">
        <f>((J21*I21)+(J22*I22)+(J23*I23)+(J24*I24))/5</f>
        <v>10.7</v>
      </c>
      <c r="N21" s="44">
        <f>IF(M21&gt;=10,E21,IF(M21&gt;0,T21+T22+T23+T24,"  "))</f>
        <v>9</v>
      </c>
      <c r="O21" s="46" t="s">
        <v>40</v>
      </c>
      <c r="P21" s="136"/>
      <c r="Q21" s="73"/>
      <c r="R21" s="73"/>
      <c r="T21" s="18">
        <f t="shared" ref="T21" si="2">IF(J21&gt;=10,"2",)</f>
        <v>0</v>
      </c>
    </row>
    <row r="22" spans="1:20" ht="12.95" customHeight="1" thickBot="1" x14ac:dyDescent="0.3">
      <c r="A22" s="90"/>
      <c r="B22" s="58"/>
      <c r="C22" s="62"/>
      <c r="D22" s="63"/>
      <c r="E22" s="58"/>
      <c r="F22" s="58"/>
      <c r="G22" s="30" t="s">
        <v>55</v>
      </c>
      <c r="H22" s="31">
        <v>2</v>
      </c>
      <c r="I22" s="31">
        <v>1</v>
      </c>
      <c r="J22" s="32">
        <v>11.5</v>
      </c>
      <c r="K22" s="33" t="str">
        <f t="shared" ref="K22" si="3">IF(J22&gt;=10,"2","  ")</f>
        <v>2</v>
      </c>
      <c r="L22" s="34" t="s">
        <v>47</v>
      </c>
      <c r="M22" s="67"/>
      <c r="N22" s="45"/>
      <c r="O22" s="47"/>
      <c r="P22" s="136"/>
      <c r="Q22" s="73"/>
      <c r="R22" s="73"/>
      <c r="T22" s="18" t="str">
        <f>IF(J22&gt;=10,"2",)</f>
        <v>2</v>
      </c>
    </row>
    <row r="23" spans="1:20" ht="12.95" customHeight="1" thickBot="1" x14ac:dyDescent="0.3">
      <c r="A23" s="90"/>
      <c r="B23" s="58"/>
      <c r="C23" s="62"/>
      <c r="D23" s="63"/>
      <c r="E23" s="58"/>
      <c r="F23" s="58"/>
      <c r="G23" s="30" t="s">
        <v>56</v>
      </c>
      <c r="H23" s="31">
        <v>4</v>
      </c>
      <c r="I23" s="31">
        <v>2</v>
      </c>
      <c r="J23" s="35">
        <v>10</v>
      </c>
      <c r="K23" s="33" t="str">
        <f>IF(J23&gt;=10,"4","  ")</f>
        <v>4</v>
      </c>
      <c r="L23" s="34" t="s">
        <v>47</v>
      </c>
      <c r="M23" s="67"/>
      <c r="N23" s="45"/>
      <c r="O23" s="47"/>
      <c r="P23" s="136"/>
      <c r="Q23" s="73"/>
      <c r="R23" s="73"/>
      <c r="T23" s="18" t="str">
        <f>IF(J23&gt;=10,"4",)</f>
        <v>4</v>
      </c>
    </row>
    <row r="24" spans="1:20" ht="12.95" customHeight="1" thickBot="1" x14ac:dyDescent="0.3">
      <c r="A24" s="90"/>
      <c r="B24" s="59"/>
      <c r="C24" s="64"/>
      <c r="D24" s="65"/>
      <c r="E24" s="59"/>
      <c r="F24" s="59"/>
      <c r="G24" s="30" t="s">
        <v>57</v>
      </c>
      <c r="H24" s="31">
        <v>1</v>
      </c>
      <c r="I24" s="31">
        <v>1</v>
      </c>
      <c r="J24" s="36">
        <v>13</v>
      </c>
      <c r="K24" s="33" t="str">
        <f>IF(J24&gt;=10,"1","  ")</f>
        <v>1</v>
      </c>
      <c r="L24" s="34" t="s">
        <v>47</v>
      </c>
      <c r="M24" s="67"/>
      <c r="N24" s="45"/>
      <c r="O24" s="47"/>
      <c r="P24" s="136"/>
      <c r="Q24" s="73"/>
      <c r="R24" s="73"/>
      <c r="T24" s="18" t="str">
        <f>IF(J24&gt;=10,"1",)</f>
        <v>1</v>
      </c>
    </row>
    <row r="25" spans="1:20" s="37" customFormat="1" ht="3" customHeight="1" thickBot="1" x14ac:dyDescent="0.3">
      <c r="A25" s="86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8"/>
      <c r="T25" s="18"/>
    </row>
    <row r="26" spans="1:20" ht="12" customHeight="1" thickBot="1" x14ac:dyDescent="0.3">
      <c r="A26" s="89" t="s">
        <v>58</v>
      </c>
      <c r="B26" s="91" t="s">
        <v>36</v>
      </c>
      <c r="C26" s="94" t="s">
        <v>37</v>
      </c>
      <c r="D26" s="95"/>
      <c r="E26" s="100">
        <v>18</v>
      </c>
      <c r="F26" s="100">
        <v>9</v>
      </c>
      <c r="G26" s="13" t="s">
        <v>59</v>
      </c>
      <c r="H26" s="14">
        <v>6</v>
      </c>
      <c r="I26" s="14">
        <v>3</v>
      </c>
      <c r="J26" s="15">
        <v>16</v>
      </c>
      <c r="K26" s="16" t="str">
        <f>IF(J26&gt;=10,"6","  ")</f>
        <v>6</v>
      </c>
      <c r="L26" s="38" t="s">
        <v>47</v>
      </c>
      <c r="M26" s="103">
        <f>((J26*I26)+(J27*I27)+(J28*I28))/9</f>
        <v>12.126666666666667</v>
      </c>
      <c r="N26" s="106">
        <f>IF(M26&gt;=10,E26,IF((T26+T27+T28)&gt;0,T26+T27+T28,"  "))</f>
        <v>18</v>
      </c>
      <c r="O26" s="109" t="s">
        <v>40</v>
      </c>
      <c r="P26" s="68">
        <f>((M26*9)+(M29*2)+M31+(M32*5))/17</f>
        <v>12.685294117647057</v>
      </c>
      <c r="Q26" s="70">
        <v>30</v>
      </c>
      <c r="R26" s="72" t="s">
        <v>41</v>
      </c>
      <c r="T26" s="18" t="str">
        <f>IF(J26&gt;=10,"6",)</f>
        <v>6</v>
      </c>
    </row>
    <row r="27" spans="1:20" ht="12" customHeight="1" thickBot="1" x14ac:dyDescent="0.3">
      <c r="A27" s="90"/>
      <c r="B27" s="92"/>
      <c r="C27" s="96"/>
      <c r="D27" s="97"/>
      <c r="E27" s="101"/>
      <c r="F27" s="101"/>
      <c r="G27" s="13" t="s">
        <v>60</v>
      </c>
      <c r="H27" s="14">
        <v>6</v>
      </c>
      <c r="I27" s="14">
        <v>3</v>
      </c>
      <c r="J27" s="15">
        <v>11.25</v>
      </c>
      <c r="K27" s="16" t="str">
        <f t="shared" ref="K27:K28" si="4">IF(J27&gt;=10,"6","  ")</f>
        <v>6</v>
      </c>
      <c r="L27" s="38" t="s">
        <v>47</v>
      </c>
      <c r="M27" s="104"/>
      <c r="N27" s="107"/>
      <c r="O27" s="110"/>
      <c r="P27" s="69"/>
      <c r="Q27" s="71"/>
      <c r="R27" s="73"/>
      <c r="T27" s="18" t="str">
        <f t="shared" ref="T27:T28" si="5">IF(J27&gt;=10,"6",)</f>
        <v>6</v>
      </c>
    </row>
    <row r="28" spans="1:20" ht="12" customHeight="1" thickBot="1" x14ac:dyDescent="0.3">
      <c r="A28" s="90"/>
      <c r="B28" s="93"/>
      <c r="C28" s="98"/>
      <c r="D28" s="99"/>
      <c r="E28" s="102"/>
      <c r="F28" s="102"/>
      <c r="G28" s="13" t="s">
        <v>61</v>
      </c>
      <c r="H28" s="14">
        <v>6</v>
      </c>
      <c r="I28" s="14">
        <v>3</v>
      </c>
      <c r="J28" s="15">
        <v>9.1300000000000008</v>
      </c>
      <c r="K28" s="16" t="str">
        <f t="shared" si="4"/>
        <v xml:space="preserve">  </v>
      </c>
      <c r="L28" s="38" t="s">
        <v>47</v>
      </c>
      <c r="M28" s="105"/>
      <c r="N28" s="108"/>
      <c r="O28" s="111"/>
      <c r="P28" s="69"/>
      <c r="Q28" s="71"/>
      <c r="R28" s="73"/>
      <c r="T28" s="18">
        <f t="shared" si="5"/>
        <v>0</v>
      </c>
    </row>
    <row r="29" spans="1:20" ht="12" customHeight="1" thickBot="1" x14ac:dyDescent="0.3">
      <c r="A29" s="90"/>
      <c r="B29" s="74" t="s">
        <v>44</v>
      </c>
      <c r="C29" s="76" t="s">
        <v>45</v>
      </c>
      <c r="D29" s="77"/>
      <c r="E29" s="74">
        <v>2</v>
      </c>
      <c r="F29" s="74">
        <v>2</v>
      </c>
      <c r="G29" s="19" t="s">
        <v>62</v>
      </c>
      <c r="H29" s="20">
        <v>1</v>
      </c>
      <c r="I29" s="20">
        <v>1</v>
      </c>
      <c r="J29" s="21">
        <v>11</v>
      </c>
      <c r="K29" s="22" t="str">
        <f>IF(J29&gt;=10,"1","  ")</f>
        <v>1</v>
      </c>
      <c r="L29" s="17" t="s">
        <v>47</v>
      </c>
      <c r="M29" s="80">
        <f>((J29*I29)+(J30*I30))/2</f>
        <v>12.5</v>
      </c>
      <c r="N29" s="82">
        <f>IF(M29&gt;=10,E29,IF(M29&lt;10,IF(M29&gt;0,T29+T30,"  ")))</f>
        <v>2</v>
      </c>
      <c r="O29" s="84" t="s">
        <v>40</v>
      </c>
      <c r="P29" s="69"/>
      <c r="Q29" s="71"/>
      <c r="R29" s="73"/>
      <c r="T29" s="18" t="str">
        <f>IF(J29&gt;=10,"1",)</f>
        <v>1</v>
      </c>
    </row>
    <row r="30" spans="1:20" ht="12" customHeight="1" thickBot="1" x14ac:dyDescent="0.3">
      <c r="A30" s="90"/>
      <c r="B30" s="75"/>
      <c r="C30" s="78"/>
      <c r="D30" s="79"/>
      <c r="E30" s="75"/>
      <c r="F30" s="75"/>
      <c r="G30" s="19" t="s">
        <v>63</v>
      </c>
      <c r="H30" s="20">
        <v>1</v>
      </c>
      <c r="I30" s="20">
        <v>1</v>
      </c>
      <c r="J30" s="21">
        <v>14</v>
      </c>
      <c r="K30" s="22" t="str">
        <f>IF(J30&gt;=10,"1","  ")</f>
        <v>1</v>
      </c>
      <c r="L30" s="17" t="s">
        <v>47</v>
      </c>
      <c r="M30" s="81"/>
      <c r="N30" s="83"/>
      <c r="O30" s="85"/>
      <c r="P30" s="69"/>
      <c r="Q30" s="71"/>
      <c r="R30" s="73"/>
      <c r="T30" s="18" t="str">
        <f>IF(J30&gt;=10,"1",)</f>
        <v>1</v>
      </c>
    </row>
    <row r="31" spans="1:20" ht="24" customHeight="1" thickBot="1" x14ac:dyDescent="0.3">
      <c r="A31" s="90"/>
      <c r="B31" s="23" t="s">
        <v>49</v>
      </c>
      <c r="C31" s="55" t="s">
        <v>50</v>
      </c>
      <c r="D31" s="56"/>
      <c r="E31" s="23">
        <v>1</v>
      </c>
      <c r="F31" s="24">
        <v>1</v>
      </c>
      <c r="G31" s="24" t="s">
        <v>64</v>
      </c>
      <c r="H31" s="23">
        <v>1</v>
      </c>
      <c r="I31" s="23">
        <v>1</v>
      </c>
      <c r="J31" s="25">
        <v>14</v>
      </c>
      <c r="K31" s="26" t="str">
        <f>IF(J31&gt;=10,"1","  ")</f>
        <v>1</v>
      </c>
      <c r="L31" s="27" t="s">
        <v>47</v>
      </c>
      <c r="M31" s="28">
        <f>J31</f>
        <v>14</v>
      </c>
      <c r="N31" s="29" t="str">
        <f>K31</f>
        <v>1</v>
      </c>
      <c r="O31" s="29" t="s">
        <v>40</v>
      </c>
      <c r="P31" s="69"/>
      <c r="Q31" s="71"/>
      <c r="R31" s="73"/>
      <c r="T31" s="18" t="str">
        <f>IF(J31&gt;=10,"1",)</f>
        <v>1</v>
      </c>
    </row>
    <row r="32" spans="1:20" ht="12" customHeight="1" thickBot="1" x14ac:dyDescent="0.3">
      <c r="A32" s="90"/>
      <c r="B32" s="57" t="s">
        <v>52</v>
      </c>
      <c r="C32" s="60" t="s">
        <v>53</v>
      </c>
      <c r="D32" s="61"/>
      <c r="E32" s="57">
        <v>9</v>
      </c>
      <c r="F32" s="57">
        <v>5</v>
      </c>
      <c r="G32" s="30" t="s">
        <v>65</v>
      </c>
      <c r="H32" s="31">
        <v>2</v>
      </c>
      <c r="I32" s="31">
        <v>1</v>
      </c>
      <c r="J32" s="32">
        <v>11</v>
      </c>
      <c r="K32" s="33" t="str">
        <f>IF(J32&gt;=10,"2","  ")</f>
        <v>2</v>
      </c>
      <c r="L32" s="34" t="s">
        <v>47</v>
      </c>
      <c r="M32" s="66">
        <f>((J32*I32)+(J33*I33)+(J34*I34)+(J35*I35))/5</f>
        <v>13.502000000000001</v>
      </c>
      <c r="N32" s="44">
        <f>IF(M32&gt;=10,E32,IF(M32&gt;0,T32+T33+T34+T35,"  "))</f>
        <v>9</v>
      </c>
      <c r="O32" s="46" t="s">
        <v>40</v>
      </c>
      <c r="P32" s="69"/>
      <c r="Q32" s="71"/>
      <c r="R32" s="73"/>
      <c r="T32" s="18" t="str">
        <f t="shared" ref="T32" si="6">IF(J32&gt;=10,"2",)</f>
        <v>2</v>
      </c>
    </row>
    <row r="33" spans="1:20" ht="12" customHeight="1" thickBot="1" x14ac:dyDescent="0.3">
      <c r="A33" s="90"/>
      <c r="B33" s="58"/>
      <c r="C33" s="62"/>
      <c r="D33" s="63"/>
      <c r="E33" s="58"/>
      <c r="F33" s="58"/>
      <c r="G33" s="30" t="s">
        <v>66</v>
      </c>
      <c r="H33" s="31">
        <v>2</v>
      </c>
      <c r="I33" s="31">
        <v>1</v>
      </c>
      <c r="J33" s="32">
        <v>14.25</v>
      </c>
      <c r="K33" s="33" t="str">
        <f t="shared" ref="K33" si="7">IF(J33&gt;=10,"2","  ")</f>
        <v>2</v>
      </c>
      <c r="L33" s="34" t="s">
        <v>47</v>
      </c>
      <c r="M33" s="67"/>
      <c r="N33" s="45"/>
      <c r="O33" s="47"/>
      <c r="P33" s="69"/>
      <c r="Q33" s="71"/>
      <c r="R33" s="73"/>
      <c r="T33" s="18" t="str">
        <f>IF(J33&gt;=10,"2",)</f>
        <v>2</v>
      </c>
    </row>
    <row r="34" spans="1:20" ht="12" customHeight="1" thickBot="1" x14ac:dyDescent="0.3">
      <c r="A34" s="90"/>
      <c r="B34" s="58"/>
      <c r="C34" s="62"/>
      <c r="D34" s="63"/>
      <c r="E34" s="58"/>
      <c r="F34" s="58"/>
      <c r="G34" s="30" t="s">
        <v>67</v>
      </c>
      <c r="H34" s="31">
        <v>4</v>
      </c>
      <c r="I34" s="31">
        <v>2</v>
      </c>
      <c r="J34" s="35">
        <v>14.63</v>
      </c>
      <c r="K34" s="33" t="str">
        <f>IF(J34&gt;=10,"4","  ")</f>
        <v>4</v>
      </c>
      <c r="L34" s="34" t="s">
        <v>47</v>
      </c>
      <c r="M34" s="67"/>
      <c r="N34" s="45"/>
      <c r="O34" s="47"/>
      <c r="P34" s="69"/>
      <c r="Q34" s="71"/>
      <c r="R34" s="73"/>
      <c r="T34" s="18" t="str">
        <f>IF(J34&gt;=10,"4",)</f>
        <v>4</v>
      </c>
    </row>
    <row r="35" spans="1:20" ht="12" customHeight="1" thickBot="1" x14ac:dyDescent="0.3">
      <c r="A35" s="90"/>
      <c r="B35" s="59"/>
      <c r="C35" s="64"/>
      <c r="D35" s="65"/>
      <c r="E35" s="59"/>
      <c r="F35" s="59"/>
      <c r="G35" s="30" t="s">
        <v>68</v>
      </c>
      <c r="H35" s="31">
        <v>1</v>
      </c>
      <c r="I35" s="31">
        <v>1</v>
      </c>
      <c r="J35" s="36">
        <v>13</v>
      </c>
      <c r="K35" s="33" t="str">
        <f>IF(J35&gt;=10,"1","  ")</f>
        <v>1</v>
      </c>
      <c r="L35" s="34" t="s">
        <v>47</v>
      </c>
      <c r="M35" s="67"/>
      <c r="N35" s="45"/>
      <c r="O35" s="47"/>
      <c r="P35" s="69"/>
      <c r="Q35" s="71"/>
      <c r="R35" s="73"/>
      <c r="T35" s="18" t="str">
        <f>IF(J35&gt;=10,"1",)</f>
        <v>1</v>
      </c>
    </row>
    <row r="36" spans="1:20" s="40" customFormat="1" ht="12.95" customHeight="1" x14ac:dyDescent="0.2">
      <c r="A36" s="48" t="s">
        <v>69</v>
      </c>
      <c r="B36" s="48"/>
      <c r="C36" s="48"/>
      <c r="D36" s="39">
        <f>(P15+P26)/2</f>
        <v>12.173529411764704</v>
      </c>
      <c r="E36" s="49" t="s">
        <v>70</v>
      </c>
      <c r="F36" s="49"/>
      <c r="G36" s="49"/>
      <c r="H36" s="49"/>
      <c r="I36" s="49"/>
      <c r="J36" s="49"/>
      <c r="K36" s="49"/>
      <c r="L36" s="50" t="s">
        <v>71</v>
      </c>
      <c r="M36" s="50"/>
      <c r="N36" s="50"/>
      <c r="O36" s="50"/>
      <c r="P36" s="50"/>
      <c r="Q36" s="50"/>
      <c r="R36" s="50"/>
    </row>
    <row r="37" spans="1:20" s="40" customFormat="1" ht="12.95" customHeight="1" x14ac:dyDescent="0.2">
      <c r="A37" s="51" t="s">
        <v>72</v>
      </c>
      <c r="B37" s="51"/>
      <c r="C37" s="51"/>
      <c r="D37" s="52" t="s">
        <v>73</v>
      </c>
      <c r="E37" s="52"/>
      <c r="F37" s="4"/>
      <c r="G37" s="4"/>
      <c r="H37" s="4"/>
      <c r="I37" s="4"/>
      <c r="J37" s="5"/>
      <c r="K37" s="4"/>
      <c r="L37" s="4"/>
      <c r="M37" s="53" t="s">
        <v>74</v>
      </c>
      <c r="N37" s="53"/>
      <c r="O37" s="54">
        <f ca="1">TODAY()</f>
        <v>45396</v>
      </c>
      <c r="P37" s="54"/>
      <c r="Q37" s="54"/>
      <c r="R37" s="41"/>
    </row>
    <row r="38" spans="1:20" s="40" customFormat="1" ht="12.95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5"/>
      <c r="K38" s="4"/>
      <c r="L38" s="4"/>
      <c r="M38" s="43" t="s">
        <v>75</v>
      </c>
      <c r="N38" s="43"/>
      <c r="O38" s="43"/>
      <c r="P38" s="43"/>
      <c r="Q38" s="43"/>
      <c r="R38" s="42"/>
    </row>
    <row r="39" spans="1:20" ht="12.95" customHeight="1" x14ac:dyDescent="0.25"/>
    <row r="40" spans="1:20" ht="12.95" customHeight="1" x14ac:dyDescent="0.25"/>
  </sheetData>
  <mergeCells count="98">
    <mergeCell ref="A6:R6"/>
    <mergeCell ref="A1:R1"/>
    <mergeCell ref="A2:R2"/>
    <mergeCell ref="D3:R3"/>
    <mergeCell ref="D4:R4"/>
    <mergeCell ref="D5:R5"/>
    <mergeCell ref="A7:C7"/>
    <mergeCell ref="D7:E7"/>
    <mergeCell ref="B8:D8"/>
    <mergeCell ref="F8:G8"/>
    <mergeCell ref="H8:J8"/>
    <mergeCell ref="M8:O8"/>
    <mergeCell ref="P8:R8"/>
    <mergeCell ref="A9:C9"/>
    <mergeCell ref="D9:E9"/>
    <mergeCell ref="F9:H9"/>
    <mergeCell ref="I9:L9"/>
    <mergeCell ref="M9:N9"/>
    <mergeCell ref="O9:R9"/>
    <mergeCell ref="K8:L8"/>
    <mergeCell ref="P12:R12"/>
    <mergeCell ref="A10:G10"/>
    <mergeCell ref="P10:R10"/>
    <mergeCell ref="A11:A13"/>
    <mergeCell ref="B11:F11"/>
    <mergeCell ref="G11:I11"/>
    <mergeCell ref="J11:R11"/>
    <mergeCell ref="B12:B13"/>
    <mergeCell ref="C12:D13"/>
    <mergeCell ref="E12:E13"/>
    <mergeCell ref="F12:F13"/>
    <mergeCell ref="G12:G13"/>
    <mergeCell ref="H12:H13"/>
    <mergeCell ref="I12:I13"/>
    <mergeCell ref="J12:L12"/>
    <mergeCell ref="M12:O12"/>
    <mergeCell ref="A14:R14"/>
    <mergeCell ref="A15:A24"/>
    <mergeCell ref="B15:B17"/>
    <mergeCell ref="C15:D17"/>
    <mergeCell ref="E15:E17"/>
    <mergeCell ref="F15:F17"/>
    <mergeCell ref="M15:M17"/>
    <mergeCell ref="N15:N17"/>
    <mergeCell ref="O15:O17"/>
    <mergeCell ref="P15:P24"/>
    <mergeCell ref="Q15:Q24"/>
    <mergeCell ref="R15:R24"/>
    <mergeCell ref="B18:B19"/>
    <mergeCell ref="C18:D19"/>
    <mergeCell ref="E18:E19"/>
    <mergeCell ref="F18:F19"/>
    <mergeCell ref="M18:M19"/>
    <mergeCell ref="N18:N19"/>
    <mergeCell ref="O18:O19"/>
    <mergeCell ref="C20:D20"/>
    <mergeCell ref="O21:O24"/>
    <mergeCell ref="A25:R25"/>
    <mergeCell ref="A26:A35"/>
    <mergeCell ref="B26:B28"/>
    <mergeCell ref="C26:D28"/>
    <mergeCell ref="E26:E28"/>
    <mergeCell ref="F26:F28"/>
    <mergeCell ref="M26:M28"/>
    <mergeCell ref="N26:N28"/>
    <mergeCell ref="O26:O28"/>
    <mergeCell ref="B21:B24"/>
    <mergeCell ref="C21:D24"/>
    <mergeCell ref="E21:E24"/>
    <mergeCell ref="F21:F24"/>
    <mergeCell ref="M21:M24"/>
    <mergeCell ref="N21:N24"/>
    <mergeCell ref="E29:E30"/>
    <mergeCell ref="F29:F30"/>
    <mergeCell ref="M29:M30"/>
    <mergeCell ref="N29:N30"/>
    <mergeCell ref="O29:O30"/>
    <mergeCell ref="C31:D31"/>
    <mergeCell ref="B32:B35"/>
    <mergeCell ref="C32:D35"/>
    <mergeCell ref="E32:E35"/>
    <mergeCell ref="F32:F35"/>
    <mergeCell ref="M38:Q38"/>
    <mergeCell ref="N32:N35"/>
    <mergeCell ref="O32:O35"/>
    <mergeCell ref="A36:C36"/>
    <mergeCell ref="E36:K36"/>
    <mergeCell ref="L36:R36"/>
    <mergeCell ref="A37:C37"/>
    <mergeCell ref="D37:E37"/>
    <mergeCell ref="M37:N37"/>
    <mergeCell ref="O37:Q37"/>
    <mergeCell ref="M32:M35"/>
    <mergeCell ref="P26:P35"/>
    <mergeCell ref="Q26:Q35"/>
    <mergeCell ref="R26:R35"/>
    <mergeCell ref="B29:B30"/>
    <mergeCell ref="C29:D30"/>
  </mergeCells>
  <dataValidations count="3">
    <dataValidation type="list" allowBlank="1" showInputMessage="1" showErrorMessage="1" sqref="O15:O24 R15:R24 O26:O35 R26:R35">
      <formula1>"S1,S2"</formula1>
    </dataValidation>
    <dataValidation type="list" allowBlank="1" showInputMessage="1" showErrorMessage="1" sqref="M8:O8">
      <formula1>"à  Bordj Bou Arréridj,à  Bir Kassed Ali,à  Bordj Zemmoura,à  Ras El Oeud ,à   Medjana,à Teniet En Nasr, à Batna"</formula1>
    </dataValidation>
    <dataValidation type="list" allowBlank="1" showInputMessage="1" showErrorMessage="1" sqref="D37:E37">
      <formula1>"Admis/Session1,Admis/Session2,Ajourné,Admis/Dette"</formula1>
    </dataValidation>
  </dataValidations>
  <pageMargins left="0.19685039370078741" right="0.19685039370078741" top="0.3543307086614173" bottom="0.3543307086614173" header="0.11811023622047244" footer="0.1181102362204724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Chenafi B</dc:creator>
  <cp:lastModifiedBy>SG-St</cp:lastModifiedBy>
  <cp:lastPrinted>2022-03-08T08:51:38Z</cp:lastPrinted>
  <dcterms:created xsi:type="dcterms:W3CDTF">2022-03-08T08:31:30Z</dcterms:created>
  <dcterms:modified xsi:type="dcterms:W3CDTF">2024-04-14T09:27:41Z</dcterms:modified>
</cp:coreProperties>
</file>